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rketing/Brands/KSI Family of Brands/Web/Portal/downloads/products/"/>
    </mc:Choice>
  </mc:AlternateContent>
  <xr:revisionPtr revIDLastSave="0" documentId="13_ncr:1_{4114B159-8192-7E44-8307-DAD9CB3C608F}" xr6:coauthVersionLast="47" xr6:coauthVersionMax="47" xr10:uidLastSave="{00000000-0000-0000-0000-000000000000}"/>
  <bookViews>
    <workbookView xWindow="0" yWindow="500" windowWidth="46060" windowHeight="25540" xr2:uid="{BE57AA44-156B-4A19-8DEB-754857D7AFDA}"/>
  </bookViews>
  <sheets>
    <sheet name="Sheet1" sheetId="1" r:id="rId1"/>
    <sheet name="Sheet2" sheetId="2" r:id="rId2"/>
  </sheets>
  <definedNames>
    <definedName name="_xlnm.Print_Area" localSheetId="0">Sheet1!$A$1:$C$61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2" l="1"/>
  <c r="S14" i="2" s="1"/>
  <c r="W14" i="2" s="1"/>
  <c r="X14" i="2" s="1"/>
  <c r="R1" i="2"/>
  <c r="S1" i="2" s="1"/>
  <c r="W1" i="2" s="1"/>
  <c r="X1" i="2" s="1"/>
  <c r="R15" i="2"/>
  <c r="S15" i="2" s="1"/>
  <c r="W15" i="2" s="1"/>
  <c r="X15" i="2" s="1"/>
  <c r="R8" i="2"/>
  <c r="S8" i="2"/>
  <c r="W8" i="2" s="1"/>
  <c r="X8" i="2" s="1"/>
  <c r="R9" i="2"/>
  <c r="S9" i="2"/>
  <c r="W9" i="2" s="1"/>
  <c r="X9" i="2" s="1"/>
  <c r="R7" i="2"/>
  <c r="S7" i="2"/>
  <c r="W7" i="2" s="1"/>
  <c r="X7" i="2" s="1"/>
  <c r="R10" i="2"/>
  <c r="S10" i="2" s="1"/>
  <c r="W10" i="2" s="1"/>
  <c r="X10" i="2" s="1"/>
  <c r="R12" i="2"/>
  <c r="S12" i="2" s="1"/>
  <c r="W12" i="2" s="1"/>
  <c r="X12" i="2" s="1"/>
  <c r="R13" i="2"/>
  <c r="S13" i="2" s="1"/>
  <c r="W13" i="2" s="1"/>
  <c r="X13" i="2" s="1"/>
  <c r="U6" i="2"/>
  <c r="X6" i="2" s="1"/>
  <c r="U5" i="2"/>
  <c r="X5" i="2" s="1"/>
  <c r="U4" i="2"/>
  <c r="X4" i="2" s="1"/>
  <c r="U3" i="2"/>
  <c r="X3" i="2" s="1"/>
  <c r="U2" i="2"/>
  <c r="X2" i="2" s="1"/>
  <c r="V13" i="2"/>
  <c r="V12" i="2"/>
  <c r="U11" i="2"/>
  <c r="X11" i="2" s="1"/>
  <c r="V10" i="2"/>
  <c r="V7" i="2"/>
  <c r="V9" i="2"/>
  <c r="V8" i="2"/>
  <c r="V15" i="2"/>
  <c r="V1" i="2"/>
  <c r="V14" i="2"/>
  <c r="V3" i="2" l="1"/>
  <c r="V4" i="2"/>
  <c r="V5" i="2"/>
  <c r="V11" i="2"/>
  <c r="V2" i="2"/>
  <c r="V6" i="2"/>
</calcChain>
</file>

<file path=xl/sharedStrings.xml><?xml version="1.0" encoding="utf-8"?>
<sst xmlns="http://schemas.openxmlformats.org/spreadsheetml/2006/main" count="180" uniqueCount="149">
  <si>
    <t>W1530L</t>
  </si>
  <si>
    <t>W3330</t>
  </si>
  <si>
    <t>W3630B</t>
  </si>
  <si>
    <t>W3012B</t>
  </si>
  <si>
    <t>W3612B</t>
  </si>
  <si>
    <t>B12LHDS</t>
  </si>
  <si>
    <t>BD15-3D</t>
  </si>
  <si>
    <t>U308424B</t>
  </si>
  <si>
    <t>VSB30B</t>
  </si>
  <si>
    <t>VD12-3D</t>
  </si>
  <si>
    <t>WEP30P</t>
  </si>
  <si>
    <t>WF3-30</t>
  </si>
  <si>
    <t>TF3-96</t>
  </si>
  <si>
    <t>TKCL8</t>
  </si>
  <si>
    <t>SM8</t>
  </si>
  <si>
    <t>TUK</t>
  </si>
  <si>
    <t>Item</t>
  </si>
  <si>
    <t>W1230L</t>
  </si>
  <si>
    <t>W1830L</t>
  </si>
  <si>
    <t>B18LHDS</t>
  </si>
  <si>
    <t>BD18-3D</t>
  </si>
  <si>
    <t>U248424L</t>
  </si>
  <si>
    <t>SB30B</t>
  </si>
  <si>
    <t>B15LHDS</t>
  </si>
  <si>
    <t>B30HDS</t>
  </si>
  <si>
    <t>VSB36B</t>
  </si>
  <si>
    <t>VD24-3D</t>
  </si>
  <si>
    <t>B36HDS</t>
  </si>
  <si>
    <t>SB36B</t>
  </si>
  <si>
    <t>WA2442L</t>
  </si>
  <si>
    <t>BD36-3D</t>
  </si>
  <si>
    <t>B21LHDS</t>
  </si>
  <si>
    <t>B27BHDS</t>
  </si>
  <si>
    <t>B33HDS</t>
  </si>
  <si>
    <t>BD30-3D</t>
  </si>
  <si>
    <t>USK1824</t>
  </si>
  <si>
    <t>W1230R</t>
  </si>
  <si>
    <t>W1530R</t>
  </si>
  <si>
    <t>W1830R</t>
  </si>
  <si>
    <t>W2430R</t>
  </si>
  <si>
    <t>B12RHDS</t>
  </si>
  <si>
    <t>B15RHDS</t>
  </si>
  <si>
    <t>B18RHDS</t>
  </si>
  <si>
    <t>W3030B</t>
  </si>
  <si>
    <t>B30BHDS</t>
  </si>
  <si>
    <t>B36BHDS</t>
  </si>
  <si>
    <t>BWBTK18</t>
  </si>
  <si>
    <t>NBM8</t>
  </si>
  <si>
    <t>OSC8</t>
  </si>
  <si>
    <t>PB4896P</t>
  </si>
  <si>
    <t>REPF1-5-2484</t>
  </si>
  <si>
    <t>U188424L</t>
  </si>
  <si>
    <t>Wastebasket Kit, Merillat recommendation ilo Wastebasket Cabinet</t>
  </si>
  <si>
    <t>Batten Molding for seaming island back panels</t>
  </si>
  <si>
    <t>Outside Corner to finish edges of island back panels</t>
  </si>
  <si>
    <t>4x8 panel ilo 4x34.5" panel on list.</t>
  </si>
  <si>
    <t xml:space="preserve">24" Deep Fridge Panel, can be cut down to 12" deep or fridge cabinet can be pulled to 24" deep </t>
  </si>
  <si>
    <t>Item Description</t>
  </si>
  <si>
    <t>MCU.LM.S.WHNON.N.NNNN.SDS.S.C.USK2424</t>
  </si>
  <si>
    <t>MCU.LM.S.WHNON.N.NNNN.SDS.S.C.USK3024</t>
  </si>
  <si>
    <t>MCU.LM.S.WHNON.N.NNNN.SDS.S.C.REPF1-5-2484L</t>
  </si>
  <si>
    <t>MCU.LM.S.WHNON.N.NNNN.SDS.S.C.PB4896P</t>
  </si>
  <si>
    <t>MCU.LM.S.WHNON.N.NNNN.SDS.S.C.WEP30P</t>
  </si>
  <si>
    <t>MCU.LM.S.WHNON.N.NNNN.SDS.S.C.BEPF3L</t>
  </si>
  <si>
    <t>MCU.LM.S.WHNON.N.NNNN.SDS.S.C.WF3-30</t>
  </si>
  <si>
    <t>MCU.LM.S.WHNON.N.NNNN.SDS.S.C.TF3-96</t>
  </si>
  <si>
    <t>MCU.LM.S.WHNON.N.NNNN.SDS.S.C.TKCL8</t>
  </si>
  <si>
    <t>MCU.LM.S.WHNON.N.NNNN.SDS.S.C.SM8</t>
  </si>
  <si>
    <t>MCU.LM.S.WHNON.N.NNNN.SDS.S.C.OSC8</t>
  </si>
  <si>
    <t>MCU.LM.S.WHNON.N.NNNN.SDS.S.C.TUK</t>
  </si>
  <si>
    <t>BD24-3D</t>
  </si>
  <si>
    <t>MCU.LM.S.WHNON.N.NNNN.SDS.S.C.USK1824</t>
  </si>
  <si>
    <t>MCU.LM.S.WHNON.N.NNNN.SDS.S.C.BWBTK18</t>
  </si>
  <si>
    <t>MCU.LM.S.WHNON.N.NNNN.SDS.S.C.NBM8</t>
  </si>
  <si>
    <t>Wall Cabinet - Double Butt Doors - 27W x 30H x 12D</t>
  </si>
  <si>
    <t>Wall Cabinet - Double Butt Doors - 30W x 30H x 12D</t>
  </si>
  <si>
    <t>Wall Cabinet - Double Doors - 33W x 30H x 12D</t>
  </si>
  <si>
    <t>Wall Cabinet - Double Butt Doors - 36W x 30H x 12D</t>
  </si>
  <si>
    <t>Wall Cabinet - Double Butt Doors - 36W x 12H x 12D</t>
  </si>
  <si>
    <t>Wall Cabinet - Double Butt Doors - 30W x 12H x 12D</t>
  </si>
  <si>
    <t>Wall Cabinet - Single Left Hinge Door - 12W x 30H x 12D</t>
  </si>
  <si>
    <t>Wall Cabinet - Single Left Hinge Door  - 15W x 30H x 12D</t>
  </si>
  <si>
    <t>Wall Cabinet - Single Left Hinge Door  - 18W x 30H x 12D</t>
  </si>
  <si>
    <t>Wall Cabinet - Single Left Hinge Door  - 24W x 30H x 12D</t>
  </si>
  <si>
    <t>Wall Cabinet - Single Right Hinge Door  - 12W x 30H x 12D</t>
  </si>
  <si>
    <t>Wall Cabinet - Single Right Hinge Door  - 15W x 30H x 12D</t>
  </si>
  <si>
    <t>Wall Cabinet - Single Right Hinge Door  - 18W x 30H x 12D</t>
  </si>
  <si>
    <t>Wall Cabinet - Single Right Hinge Door  - 24W x 30H x 12D</t>
  </si>
  <si>
    <t>Base Cabinet - Single Left Hinge Door w/Half Depth Shelf - Single Top Drawer - 12W x 34.5H x 24D</t>
  </si>
  <si>
    <t>Base Cabinet - Single Right Hinge Door w/Half Depth Shelf - Single Top Drawer - 12W x 34.5H x 24D</t>
  </si>
  <si>
    <t>Base Cabinet - Single Left Hinge Door w/Half Depth Shelf - Single Top Drawer - 15W x 34.5H x 24D</t>
  </si>
  <si>
    <t>Base Cabinet - Single Right Hinge Door w/Half Depth Shelf - Single Top Drawer - 15W x 34.5H x 24D</t>
  </si>
  <si>
    <t>Base Cabinet - Single Left Hinge Door w/Half Depth Shelf - Single Top Drawer - 18W x 34.5H x 24D</t>
  </si>
  <si>
    <t>Base Cabinet - Single Right Hinge Door w/Half Depth Shelf - Single Top Drawer - 18W x 34.5H x 24D</t>
  </si>
  <si>
    <t>Base Cabinet - Double Door w/Half Depth Shelf - Single Top Drawer - 36W x 34.5H x 24D</t>
  </si>
  <si>
    <t>3-Drawer Base Cabinet - 15W x 34.5H x 24D</t>
  </si>
  <si>
    <t>3-Drawer Base Cabinet - 18W x 34.5H x 24D</t>
  </si>
  <si>
    <t>3-Drawer Base Cabinet - 24W x 34.5H x 24D</t>
  </si>
  <si>
    <t>Base Cabinet - Double Door w/Half Depth Shelf - Single Top Drawer - 30W x 34.5H x 24D</t>
  </si>
  <si>
    <t>Tall Utility Cabinet - Single Left Hinge Door - No Shelves - 24W x 84H x 24D</t>
  </si>
  <si>
    <t>Tall Utility Cabinet - Double Butt Door - No Shelves - 30W x 84H x 24D</t>
  </si>
  <si>
    <t>Utility Shelf Kit - 5 Shelves with Shelf Clips - 24W x 3/4H x 24D</t>
  </si>
  <si>
    <t>Utility Shelf Kit - 5 Shelves with Shelf Clips - 30W x 3/4H x 24D</t>
  </si>
  <si>
    <t>Vanity Sink Base Cabinet - Double Butt Doors - Single Top False Drawer - 30W x 31.5H x 21D</t>
  </si>
  <si>
    <t>Vanity Sink Base Cabinet - Double Butt Doors - Single Top False Drawer - 36W x 31.5H x 21D</t>
  </si>
  <si>
    <t>3-Drawer Vanity Base Cabinet - 12W x 31.5H x 21D</t>
  </si>
  <si>
    <t>3-Drawer Vanity Base Cabinet - 24W x 31.5H x 21D</t>
  </si>
  <si>
    <t>Base End Panel with 3" Filler - 3W x 34.5H x 24D</t>
  </si>
  <si>
    <t>Wall Filler - 3W x 30H x 3/4D</t>
  </si>
  <si>
    <t>Wall End Panel - Paper Finish - 11 1/4W x 30H x 3/16D</t>
  </si>
  <si>
    <t xml:space="preserve">Touch Up Kit - Includes Touch Up Pen, Fill Stick, and a Bottle of Touch Up Top Coat. </t>
  </si>
  <si>
    <t>Wall Angle Cabinet - Single Left Hinge Door - 24W x 30H x 12D</t>
  </si>
  <si>
    <t>3-Drawer Base Cabinet - 36W x 34.5H x 24D</t>
  </si>
  <si>
    <t>Base Cabinet - Single Left Hinge Door w/Half Depth Shelf - Single Top Drawer - 21W x 34.5H x 24D</t>
  </si>
  <si>
    <t>Base Cabinet - Double Butt Door w/Half Depth Shelf - Single Top Drawer - 27W x 34.5H x 24D</t>
  </si>
  <si>
    <t>Base Cabinet - Double Door w/Half Depth Shelf - Single Top Drawer - 33W x 34.5H x 24D</t>
  </si>
  <si>
    <t>3-Drawer Base Cabinet - 30W x 34.5H x 24D</t>
  </si>
  <si>
    <t>Utility Shelf Kit - 5 Shelves with Shelf Clips - 18W x 3/4H x 24D</t>
  </si>
  <si>
    <t>Tall Utility Cabinet - Single Left Hinge Door - No Shelves - 18W x 84H x 24D</t>
  </si>
  <si>
    <t>Base Cabinet - Double Butt Door w/Half Depth Shelf - Single Top Drawer - 30W x 34.5H x 24D</t>
  </si>
  <si>
    <t>Base Cabinet - Double Butt Door w/Half Depth Shelf - Single Top Drawer - 36W x 34.5H x 24D</t>
  </si>
  <si>
    <t>Base Wastebasket Kit - Pullout Double Basket Insert - Attaches Door - Compatible with B18 Cabinet</t>
  </si>
  <si>
    <t>Panel Backer - Paper Finish - 48W x 96H x 1/8D</t>
  </si>
  <si>
    <t>Narrow Batten Molding - 3/4" Wide x 96" Long x 1/4" Thick</t>
  </si>
  <si>
    <t>Scribe Molding - 3/4" Wide x 96" Long x 1/4" Thick</t>
  </si>
  <si>
    <t>Toe Kick Cover - Laminate Finish - 4 7/16" Wide x 96" Long x 1/2" Thick</t>
  </si>
  <si>
    <t>Outside Corner Molding - 1" Wide x 96" Long x 1/4" Thick</t>
  </si>
  <si>
    <t>Sink Base Cabinet - Double Butt Door - Single Top False Drawer - 30W x 34.5H x 24D</t>
  </si>
  <si>
    <t>Sink Base Cabinet - Double Butt Door - Single Top False Drawer - 36W x 34.5H x 24D</t>
  </si>
  <si>
    <t>Tall Filler - 3W x 91.5H x 3/4D</t>
  </si>
  <si>
    <t>Refrigerator End Panel with 1.5" Filler - 1.5W x 84H x 24D</t>
  </si>
  <si>
    <t>USK2424</t>
  </si>
  <si>
    <t>USK3024</t>
  </si>
  <si>
    <t>W2430L</t>
  </si>
  <si>
    <t>W2730B</t>
  </si>
  <si>
    <t>BWBT18</t>
  </si>
  <si>
    <t>BEPF3</t>
  </si>
  <si>
    <t>Base Wastebasket Cabinet - Single Door with Double Basket Pullout - Single Top Drawer - 18W x 34.5H x 24D</t>
  </si>
  <si>
    <t>Category</t>
  </si>
  <si>
    <t>Wall Cabinets</t>
  </si>
  <si>
    <t>Base Cabinets</t>
  </si>
  <si>
    <t>Tall Cabinets</t>
  </si>
  <si>
    <t>Vanties</t>
  </si>
  <si>
    <t>Accessories</t>
  </si>
  <si>
    <t>End Panels</t>
  </si>
  <si>
    <t>Fillers</t>
  </si>
  <si>
    <t>Moldings</t>
  </si>
  <si>
    <t>Skins</t>
  </si>
  <si>
    <t>v. 11/10/23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</si>
</sst>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0" fillId="0" borderId="0" xfId="0" applyAlignment="1">
      <alignment horizontal="left"/>
    </xf>
    <xf numFmtId="16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9858-1898-467E-B9F5-55981289232F}">
  <sheetPr>
    <pageSetUpPr fitToPage="1"/>
  </sheetPr>
  <dimension ref="A1:C62"/>
  <sheetViews>
    <sheetView tabSelected="1" zoomScaleNormal="100" workbookViewId="0">
      <pane ySplit="1" topLeftCell="A2" activePane="bottomLeft" state="frozen"/>
      <selection pane="bottomLeft" activeCell="B62" sqref="B62"/>
    </sheetView>
  </sheetViews>
  <sheetFormatPr baseColWidth="10" defaultColWidth="9.1640625" defaultRowHeight="15" x14ac:dyDescent="0.2"/>
  <cols>
    <col min="1" max="1" width="13.33203125" style="4" bestFit="1" customWidth="1"/>
    <col min="2" max="2" width="15.6640625" style="4" bestFit="1" customWidth="1"/>
    <col min="3" max="3" width="83.83203125" style="13" bestFit="1" customWidth="1"/>
    <col min="4" max="16384" width="9.1640625" style="4"/>
  </cols>
  <sheetData>
    <row r="1" spans="1:3" x14ac:dyDescent="0.2">
      <c r="A1" s="1" t="s">
        <v>138</v>
      </c>
      <c r="B1" s="26" t="s">
        <v>16</v>
      </c>
      <c r="C1" s="1" t="s">
        <v>57</v>
      </c>
    </row>
    <row r="2" spans="1:3" x14ac:dyDescent="0.2">
      <c r="A2" s="4" t="s">
        <v>139</v>
      </c>
      <c r="B2" s="27" t="s">
        <v>17</v>
      </c>
      <c r="C2" s="15" t="s">
        <v>80</v>
      </c>
    </row>
    <row r="3" spans="1:3" x14ac:dyDescent="0.2">
      <c r="B3" s="27" t="s">
        <v>36</v>
      </c>
      <c r="C3" s="15" t="s">
        <v>84</v>
      </c>
    </row>
    <row r="4" spans="1:3" x14ac:dyDescent="0.2">
      <c r="B4" s="27" t="s">
        <v>0</v>
      </c>
      <c r="C4" s="15" t="s">
        <v>81</v>
      </c>
    </row>
    <row r="5" spans="1:3" x14ac:dyDescent="0.2">
      <c r="B5" s="27" t="s">
        <v>37</v>
      </c>
      <c r="C5" s="15" t="s">
        <v>85</v>
      </c>
    </row>
    <row r="6" spans="1:3" x14ac:dyDescent="0.2">
      <c r="B6" s="27" t="s">
        <v>18</v>
      </c>
      <c r="C6" s="15" t="s">
        <v>82</v>
      </c>
    </row>
    <row r="7" spans="1:3" x14ac:dyDescent="0.2">
      <c r="B7" s="27" t="s">
        <v>38</v>
      </c>
      <c r="C7" s="15" t="s">
        <v>86</v>
      </c>
    </row>
    <row r="8" spans="1:3" x14ac:dyDescent="0.2">
      <c r="B8" s="27" t="s">
        <v>133</v>
      </c>
      <c r="C8" s="15" t="s">
        <v>83</v>
      </c>
    </row>
    <row r="9" spans="1:3" x14ac:dyDescent="0.2">
      <c r="B9" s="27" t="s">
        <v>39</v>
      </c>
      <c r="C9" s="15" t="s">
        <v>87</v>
      </c>
    </row>
    <row r="10" spans="1:3" x14ac:dyDescent="0.2">
      <c r="B10" s="27" t="s">
        <v>134</v>
      </c>
      <c r="C10" s="15" t="s">
        <v>74</v>
      </c>
    </row>
    <row r="11" spans="1:3" x14ac:dyDescent="0.2">
      <c r="B11" s="27" t="s">
        <v>43</v>
      </c>
      <c r="C11" s="15" t="s">
        <v>75</v>
      </c>
    </row>
    <row r="12" spans="1:3" x14ac:dyDescent="0.2">
      <c r="B12" s="27" t="s">
        <v>1</v>
      </c>
      <c r="C12" s="15" t="s">
        <v>76</v>
      </c>
    </row>
    <row r="13" spans="1:3" x14ac:dyDescent="0.2">
      <c r="B13" s="27" t="s">
        <v>2</v>
      </c>
      <c r="C13" s="15" t="s">
        <v>77</v>
      </c>
    </row>
    <row r="14" spans="1:3" x14ac:dyDescent="0.2">
      <c r="B14" s="27" t="s">
        <v>3</v>
      </c>
      <c r="C14" s="15" t="s">
        <v>79</v>
      </c>
    </row>
    <row r="15" spans="1:3" x14ac:dyDescent="0.2">
      <c r="B15" s="27" t="s">
        <v>4</v>
      </c>
      <c r="C15" s="15" t="s">
        <v>78</v>
      </c>
    </row>
    <row r="16" spans="1:3" x14ac:dyDescent="0.2">
      <c r="B16" s="27" t="s">
        <v>29</v>
      </c>
      <c r="C16" s="15" t="s">
        <v>111</v>
      </c>
    </row>
    <row r="17" spans="1:3" x14ac:dyDescent="0.2">
      <c r="A17" s="4" t="s">
        <v>140</v>
      </c>
      <c r="B17" s="27" t="s">
        <v>5</v>
      </c>
      <c r="C17" s="15" t="s">
        <v>88</v>
      </c>
    </row>
    <row r="18" spans="1:3" x14ac:dyDescent="0.2">
      <c r="B18" s="27" t="s">
        <v>40</v>
      </c>
      <c r="C18" s="15" t="s">
        <v>89</v>
      </c>
    </row>
    <row r="19" spans="1:3" x14ac:dyDescent="0.2">
      <c r="B19" s="27" t="s">
        <v>23</v>
      </c>
      <c r="C19" s="15" t="s">
        <v>90</v>
      </c>
    </row>
    <row r="20" spans="1:3" x14ac:dyDescent="0.2">
      <c r="B20" s="27" t="s">
        <v>41</v>
      </c>
      <c r="C20" s="15" t="s">
        <v>91</v>
      </c>
    </row>
    <row r="21" spans="1:3" x14ac:dyDescent="0.2">
      <c r="B21" s="27" t="s">
        <v>19</v>
      </c>
      <c r="C21" s="15" t="s">
        <v>92</v>
      </c>
    </row>
    <row r="22" spans="1:3" x14ac:dyDescent="0.2">
      <c r="B22" s="27" t="s">
        <v>42</v>
      </c>
      <c r="C22" s="15" t="s">
        <v>93</v>
      </c>
    </row>
    <row r="23" spans="1:3" x14ac:dyDescent="0.2">
      <c r="B23" s="27" t="s">
        <v>31</v>
      </c>
      <c r="C23" s="15" t="s">
        <v>113</v>
      </c>
    </row>
    <row r="24" spans="1:3" x14ac:dyDescent="0.2">
      <c r="B24" s="27" t="s">
        <v>32</v>
      </c>
      <c r="C24" s="15" t="s">
        <v>114</v>
      </c>
    </row>
    <row r="25" spans="1:3" x14ac:dyDescent="0.2">
      <c r="B25" s="27" t="s">
        <v>24</v>
      </c>
      <c r="C25" s="15" t="s">
        <v>98</v>
      </c>
    </row>
    <row r="26" spans="1:3" x14ac:dyDescent="0.2">
      <c r="B26" s="27" t="s">
        <v>44</v>
      </c>
      <c r="C26" s="15" t="s">
        <v>119</v>
      </c>
    </row>
    <row r="27" spans="1:3" x14ac:dyDescent="0.2">
      <c r="B27" s="27" t="s">
        <v>33</v>
      </c>
      <c r="C27" s="15" t="s">
        <v>115</v>
      </c>
    </row>
    <row r="28" spans="1:3" x14ac:dyDescent="0.2">
      <c r="B28" s="27" t="s">
        <v>27</v>
      </c>
      <c r="C28" s="15" t="s">
        <v>94</v>
      </c>
    </row>
    <row r="29" spans="1:3" x14ac:dyDescent="0.2">
      <c r="B29" s="27" t="s">
        <v>45</v>
      </c>
      <c r="C29" s="15" t="s">
        <v>120</v>
      </c>
    </row>
    <row r="30" spans="1:3" x14ac:dyDescent="0.2">
      <c r="B30" s="27" t="s">
        <v>6</v>
      </c>
      <c r="C30" s="15" t="s">
        <v>95</v>
      </c>
    </row>
    <row r="31" spans="1:3" x14ac:dyDescent="0.2">
      <c r="B31" s="27" t="s">
        <v>20</v>
      </c>
      <c r="C31" s="15" t="s">
        <v>96</v>
      </c>
    </row>
    <row r="32" spans="1:3" x14ac:dyDescent="0.2">
      <c r="B32" s="27" t="s">
        <v>70</v>
      </c>
      <c r="C32" s="15" t="s">
        <v>97</v>
      </c>
    </row>
    <row r="33" spans="1:3" x14ac:dyDescent="0.2">
      <c r="B33" s="27" t="s">
        <v>34</v>
      </c>
      <c r="C33" s="15" t="s">
        <v>116</v>
      </c>
    </row>
    <row r="34" spans="1:3" x14ac:dyDescent="0.2">
      <c r="B34" s="27" t="s">
        <v>30</v>
      </c>
      <c r="C34" s="15" t="s">
        <v>112</v>
      </c>
    </row>
    <row r="35" spans="1:3" x14ac:dyDescent="0.2">
      <c r="B35" s="27" t="s">
        <v>22</v>
      </c>
      <c r="C35" s="15" t="s">
        <v>127</v>
      </c>
    </row>
    <row r="36" spans="1:3" x14ac:dyDescent="0.2">
      <c r="B36" s="27" t="s">
        <v>28</v>
      </c>
      <c r="C36" s="15" t="s">
        <v>128</v>
      </c>
    </row>
    <row r="37" spans="1:3" x14ac:dyDescent="0.2">
      <c r="B37" s="27" t="s">
        <v>135</v>
      </c>
      <c r="C37" s="15" t="s">
        <v>137</v>
      </c>
    </row>
    <row r="38" spans="1:3" x14ac:dyDescent="0.2">
      <c r="A38" s="4" t="s">
        <v>141</v>
      </c>
      <c r="B38" s="27" t="s">
        <v>51</v>
      </c>
      <c r="C38" s="15" t="s">
        <v>118</v>
      </c>
    </row>
    <row r="39" spans="1:3" x14ac:dyDescent="0.2">
      <c r="B39" s="27" t="s">
        <v>21</v>
      </c>
      <c r="C39" s="15" t="s">
        <v>99</v>
      </c>
    </row>
    <row r="40" spans="1:3" x14ac:dyDescent="0.2">
      <c r="B40" s="27" t="s">
        <v>7</v>
      </c>
      <c r="C40" s="15" t="s">
        <v>100</v>
      </c>
    </row>
    <row r="41" spans="1:3" x14ac:dyDescent="0.2">
      <c r="B41" s="27" t="s">
        <v>35</v>
      </c>
      <c r="C41" s="15" t="s">
        <v>117</v>
      </c>
    </row>
    <row r="42" spans="1:3" x14ac:dyDescent="0.2">
      <c r="B42" s="27" t="s">
        <v>131</v>
      </c>
      <c r="C42" s="15" t="s">
        <v>101</v>
      </c>
    </row>
    <row r="43" spans="1:3" x14ac:dyDescent="0.2">
      <c r="B43" s="27" t="s">
        <v>132</v>
      </c>
      <c r="C43" s="15" t="s">
        <v>102</v>
      </c>
    </row>
    <row r="44" spans="1:3" x14ac:dyDescent="0.2">
      <c r="A44" s="4" t="s">
        <v>142</v>
      </c>
      <c r="B44" s="27" t="s">
        <v>8</v>
      </c>
      <c r="C44" s="15" t="s">
        <v>103</v>
      </c>
    </row>
    <row r="45" spans="1:3" x14ac:dyDescent="0.2">
      <c r="B45" s="27" t="s">
        <v>25</v>
      </c>
      <c r="C45" s="15" t="s">
        <v>104</v>
      </c>
    </row>
    <row r="46" spans="1:3" x14ac:dyDescent="0.2">
      <c r="B46" s="27" t="s">
        <v>9</v>
      </c>
      <c r="C46" s="15" t="s">
        <v>105</v>
      </c>
    </row>
    <row r="47" spans="1:3" x14ac:dyDescent="0.2">
      <c r="B47" s="27" t="s">
        <v>26</v>
      </c>
      <c r="C47" s="15" t="s">
        <v>106</v>
      </c>
    </row>
    <row r="48" spans="1:3" x14ac:dyDescent="0.2">
      <c r="A48" s="4" t="s">
        <v>143</v>
      </c>
      <c r="B48" s="27"/>
      <c r="C48" s="15"/>
    </row>
    <row r="49" spans="1:3" x14ac:dyDescent="0.2">
      <c r="A49" s="25" t="s">
        <v>145</v>
      </c>
      <c r="B49" s="27" t="s">
        <v>11</v>
      </c>
      <c r="C49" s="15" t="s">
        <v>108</v>
      </c>
    </row>
    <row r="50" spans="1:3" x14ac:dyDescent="0.2">
      <c r="A50" s="25"/>
      <c r="B50" s="27" t="s">
        <v>12</v>
      </c>
      <c r="C50" s="15" t="s">
        <v>129</v>
      </c>
    </row>
    <row r="51" spans="1:3" x14ac:dyDescent="0.2">
      <c r="A51" s="25" t="s">
        <v>144</v>
      </c>
      <c r="B51" s="27" t="s">
        <v>136</v>
      </c>
      <c r="C51" s="15" t="s">
        <v>107</v>
      </c>
    </row>
    <row r="52" spans="1:3" x14ac:dyDescent="0.2">
      <c r="A52" s="25"/>
      <c r="B52" s="27" t="s">
        <v>50</v>
      </c>
      <c r="C52" s="15" t="s">
        <v>130</v>
      </c>
    </row>
    <row r="53" spans="1:3" x14ac:dyDescent="0.2">
      <c r="A53" s="25" t="s">
        <v>147</v>
      </c>
      <c r="B53" s="27" t="s">
        <v>49</v>
      </c>
      <c r="C53" s="15" t="s">
        <v>122</v>
      </c>
    </row>
    <row r="54" spans="1:3" x14ac:dyDescent="0.2">
      <c r="A54" s="25"/>
      <c r="B54" s="27" t="s">
        <v>10</v>
      </c>
      <c r="C54" s="15" t="s">
        <v>109</v>
      </c>
    </row>
    <row r="55" spans="1:3" x14ac:dyDescent="0.2">
      <c r="A55" s="25" t="s">
        <v>146</v>
      </c>
      <c r="B55" s="27" t="s">
        <v>47</v>
      </c>
      <c r="C55" s="15" t="s">
        <v>123</v>
      </c>
    </row>
    <row r="56" spans="1:3" x14ac:dyDescent="0.2">
      <c r="B56" s="27" t="s">
        <v>48</v>
      </c>
      <c r="C56" s="15" t="s">
        <v>126</v>
      </c>
    </row>
    <row r="57" spans="1:3" x14ac:dyDescent="0.2">
      <c r="B57" s="27" t="s">
        <v>14</v>
      </c>
      <c r="C57" s="15" t="s">
        <v>124</v>
      </c>
    </row>
    <row r="58" spans="1:3" x14ac:dyDescent="0.2">
      <c r="B58" s="27" t="s">
        <v>13</v>
      </c>
      <c r="C58" s="15" t="s">
        <v>125</v>
      </c>
    </row>
    <row r="59" spans="1:3" x14ac:dyDescent="0.2">
      <c r="B59" s="27" t="s">
        <v>15</v>
      </c>
      <c r="C59" s="15" t="s">
        <v>110</v>
      </c>
    </row>
    <row r="60" spans="1:3" x14ac:dyDescent="0.2">
      <c r="B60" s="27" t="s">
        <v>46</v>
      </c>
      <c r="C60" s="15" t="s">
        <v>121</v>
      </c>
    </row>
    <row r="61" spans="1:3" x14ac:dyDescent="0.2">
      <c r="B61" s="28"/>
    </row>
    <row r="62" spans="1:3" x14ac:dyDescent="0.2">
      <c r="A62" s="4" t="s">
        <v>148</v>
      </c>
    </row>
  </sheetData>
  <printOptions gridLines="1"/>
  <pageMargins left="0.25" right="0.25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7C1E5-BE99-4244-A87E-98B7363C62E5}">
  <dimension ref="A1:AA15"/>
  <sheetViews>
    <sheetView workbookViewId="0">
      <selection sqref="A1:XFD15"/>
    </sheetView>
  </sheetViews>
  <sheetFormatPr baseColWidth="10" defaultColWidth="8.83203125" defaultRowHeight="15" x14ac:dyDescent="0.2"/>
  <sheetData>
    <row r="1" spans="1:27" s="4" customFormat="1" x14ac:dyDescent="0.2">
      <c r="A1" s="4" t="s">
        <v>143</v>
      </c>
      <c r="B1" s="2" t="s">
        <v>136</v>
      </c>
      <c r="C1" s="3">
        <v>1</v>
      </c>
      <c r="D1" s="3">
        <v>1</v>
      </c>
      <c r="E1" s="3"/>
      <c r="F1" s="3"/>
      <c r="G1" s="3"/>
      <c r="H1" s="3">
        <v>1</v>
      </c>
      <c r="I1" s="3"/>
      <c r="J1" s="3"/>
      <c r="K1" s="3">
        <v>1</v>
      </c>
      <c r="L1" s="3">
        <v>1</v>
      </c>
      <c r="M1" s="3"/>
      <c r="N1" s="3"/>
      <c r="O1" s="3"/>
      <c r="P1" s="3"/>
      <c r="Q1" s="3">
        <v>1</v>
      </c>
      <c r="R1" s="5">
        <f>SUM(C1:Q1)</f>
        <v>6</v>
      </c>
      <c r="S1" s="6">
        <f>SUM(R1/15)</f>
        <v>0.4</v>
      </c>
      <c r="T1" s="7">
        <v>61</v>
      </c>
      <c r="U1" s="7">
        <v>22.64</v>
      </c>
      <c r="V1" s="7">
        <f>U1/0.7</f>
        <v>32.342857142857149</v>
      </c>
      <c r="W1" s="8">
        <f>SUM(S1*5)</f>
        <v>2</v>
      </c>
      <c r="X1" s="14">
        <f t="shared" ref="X1:X15" si="0">SUM(W1*U1)</f>
        <v>45.28</v>
      </c>
      <c r="Y1" s="15"/>
      <c r="Z1" s="20" t="s">
        <v>63</v>
      </c>
      <c r="AA1" s="15" t="s">
        <v>107</v>
      </c>
    </row>
    <row r="2" spans="1:27" s="4" customFormat="1" x14ac:dyDescent="0.2">
      <c r="B2" s="17" t="s">
        <v>46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8">
        <v>277</v>
      </c>
      <c r="U2" s="19">
        <f>T2*0.3711</f>
        <v>102.79469999999999</v>
      </c>
      <c r="V2" s="18">
        <f>U2*1.429</f>
        <v>146.89362629999999</v>
      </c>
      <c r="W2" s="8">
        <v>3</v>
      </c>
      <c r="X2" s="14">
        <f t="shared" si="0"/>
        <v>308.38409999999999</v>
      </c>
      <c r="Y2" s="15" t="s">
        <v>52</v>
      </c>
      <c r="Z2" s="20" t="s">
        <v>72</v>
      </c>
      <c r="AA2" s="15" t="s">
        <v>121</v>
      </c>
    </row>
    <row r="3" spans="1:27" s="4" customFormat="1" x14ac:dyDescent="0.2">
      <c r="B3" s="17" t="s">
        <v>47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8">
        <v>30</v>
      </c>
      <c r="U3" s="19">
        <f>T3*0.3711</f>
        <v>11.132999999999999</v>
      </c>
      <c r="V3" s="18">
        <f>U3*1.429</f>
        <v>15.909056999999999</v>
      </c>
      <c r="W3" s="8">
        <v>6</v>
      </c>
      <c r="X3" s="14">
        <f t="shared" si="0"/>
        <v>66.798000000000002</v>
      </c>
      <c r="Y3" s="15" t="s">
        <v>53</v>
      </c>
      <c r="Z3" s="20" t="s">
        <v>73</v>
      </c>
      <c r="AA3" s="15" t="s">
        <v>123</v>
      </c>
    </row>
    <row r="4" spans="1:27" s="4" customFormat="1" x14ac:dyDescent="0.2">
      <c r="B4" s="17" t="s">
        <v>48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18">
        <v>56</v>
      </c>
      <c r="U4" s="19">
        <f>T4*0.3711</f>
        <v>20.781599999999997</v>
      </c>
      <c r="V4" s="18">
        <f>U4*1.429</f>
        <v>29.696906399999996</v>
      </c>
      <c r="W4" s="8">
        <v>6</v>
      </c>
      <c r="X4" s="14">
        <f t="shared" si="0"/>
        <v>124.68959999999998</v>
      </c>
      <c r="Y4" s="15" t="s">
        <v>54</v>
      </c>
      <c r="Z4" s="20" t="s">
        <v>68</v>
      </c>
      <c r="AA4" s="15" t="s">
        <v>126</v>
      </c>
    </row>
    <row r="5" spans="1:27" s="4" customFormat="1" x14ac:dyDescent="0.2">
      <c r="B5" s="17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">
        <v>151</v>
      </c>
      <c r="U5" s="19">
        <f>T5*0.3711</f>
        <v>56.036099999999998</v>
      </c>
      <c r="V5" s="18">
        <f>U5*1.429</f>
        <v>80.075586900000005</v>
      </c>
      <c r="W5" s="8">
        <v>2</v>
      </c>
      <c r="X5" s="14">
        <f t="shared" si="0"/>
        <v>112.0722</v>
      </c>
      <c r="Y5" s="16" t="s">
        <v>55</v>
      </c>
      <c r="Z5" s="20" t="s">
        <v>61</v>
      </c>
      <c r="AA5" s="15" t="s">
        <v>122</v>
      </c>
    </row>
    <row r="6" spans="1:27" s="4" customFormat="1" x14ac:dyDescent="0.2">
      <c r="B6" s="17" t="s">
        <v>50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">
        <v>103</v>
      </c>
      <c r="U6" s="19">
        <f>T6*0.3711</f>
        <v>38.223300000000002</v>
      </c>
      <c r="V6" s="18">
        <f>U6*1.429</f>
        <v>54.621095700000005</v>
      </c>
      <c r="W6" s="8">
        <v>3</v>
      </c>
      <c r="X6" s="14">
        <f t="shared" si="0"/>
        <v>114.66990000000001</v>
      </c>
      <c r="Y6" s="15" t="s">
        <v>56</v>
      </c>
      <c r="Z6" s="20" t="s">
        <v>60</v>
      </c>
      <c r="AA6" s="15" t="s">
        <v>130</v>
      </c>
    </row>
    <row r="7" spans="1:27" s="4" customFormat="1" x14ac:dyDescent="0.2">
      <c r="B7" s="2" t="s">
        <v>14</v>
      </c>
      <c r="C7" s="3">
        <v>3</v>
      </c>
      <c r="D7" s="3">
        <v>3</v>
      </c>
      <c r="E7" s="3">
        <v>3</v>
      </c>
      <c r="F7" s="3">
        <v>1</v>
      </c>
      <c r="G7" s="3">
        <v>3</v>
      </c>
      <c r="H7" s="3">
        <v>3</v>
      </c>
      <c r="I7" s="3">
        <v>3</v>
      </c>
      <c r="J7" s="3">
        <v>3</v>
      </c>
      <c r="K7" s="3">
        <v>3</v>
      </c>
      <c r="L7" s="3">
        <v>3</v>
      </c>
      <c r="M7" s="3">
        <v>3</v>
      </c>
      <c r="N7" s="3">
        <v>3</v>
      </c>
      <c r="O7" s="3">
        <v>3</v>
      </c>
      <c r="P7" s="3">
        <v>3</v>
      </c>
      <c r="Q7" s="3">
        <v>3</v>
      </c>
      <c r="R7" s="5">
        <f>SUM(C7:Q7)</f>
        <v>43</v>
      </c>
      <c r="S7" s="6">
        <f>SUM(R7/15)</f>
        <v>2.8666666666666667</v>
      </c>
      <c r="T7" s="7">
        <v>32</v>
      </c>
      <c r="U7" s="7">
        <v>11.88</v>
      </c>
      <c r="V7" s="7">
        <f t="shared" ref="V7:V15" si="1">U7/0.7</f>
        <v>16.971428571428575</v>
      </c>
      <c r="W7" s="8">
        <f>SUM(S7*5)</f>
        <v>14.333333333333334</v>
      </c>
      <c r="X7" s="14">
        <f t="shared" si="0"/>
        <v>170.28000000000003</v>
      </c>
      <c r="Y7" s="15"/>
      <c r="Z7" s="20" t="s">
        <v>67</v>
      </c>
      <c r="AA7" s="15" t="s">
        <v>124</v>
      </c>
    </row>
    <row r="8" spans="1:27" s="4" customFormat="1" x14ac:dyDescent="0.2">
      <c r="B8" s="2" t="s">
        <v>12</v>
      </c>
      <c r="C8" s="3">
        <v>1</v>
      </c>
      <c r="D8" s="3">
        <v>1</v>
      </c>
      <c r="E8" s="3">
        <v>1</v>
      </c>
      <c r="F8" s="3"/>
      <c r="G8" s="3"/>
      <c r="H8" s="3">
        <v>1</v>
      </c>
      <c r="I8" s="3">
        <v>1</v>
      </c>
      <c r="J8" s="3"/>
      <c r="K8" s="3">
        <v>1</v>
      </c>
      <c r="L8" s="3"/>
      <c r="M8" s="3"/>
      <c r="N8" s="3"/>
      <c r="O8" s="3">
        <v>1</v>
      </c>
      <c r="P8" s="3"/>
      <c r="Q8" s="3"/>
      <c r="R8" s="5">
        <f>SUM(C8:Q8)</f>
        <v>7</v>
      </c>
      <c r="S8" s="6">
        <f>SUM(R8/15)</f>
        <v>0.46666666666666667</v>
      </c>
      <c r="T8" s="7">
        <v>81</v>
      </c>
      <c r="U8" s="7">
        <v>30.06</v>
      </c>
      <c r="V8" s="7">
        <f t="shared" si="1"/>
        <v>42.942857142857143</v>
      </c>
      <c r="W8" s="8">
        <f>SUM(S8*5)</f>
        <v>2.3333333333333335</v>
      </c>
      <c r="X8" s="14">
        <f t="shared" si="0"/>
        <v>70.14</v>
      </c>
      <c r="Y8" s="15"/>
      <c r="Z8" s="20" t="s">
        <v>65</v>
      </c>
      <c r="AA8" s="15" t="s">
        <v>129</v>
      </c>
    </row>
    <row r="9" spans="1:27" s="4" customFormat="1" x14ac:dyDescent="0.2">
      <c r="B9" s="2" t="s">
        <v>13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  <c r="J9" s="3">
        <v>3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5">
        <f>SUM(C9:Q9)</f>
        <v>45</v>
      </c>
      <c r="S9" s="6">
        <f>SUM(R9/15)</f>
        <v>3</v>
      </c>
      <c r="T9" s="7">
        <v>20</v>
      </c>
      <c r="U9" s="7">
        <v>7.42</v>
      </c>
      <c r="V9" s="7">
        <f t="shared" si="1"/>
        <v>10.600000000000001</v>
      </c>
      <c r="W9" s="8">
        <f>SUM(S9*5)</f>
        <v>15</v>
      </c>
      <c r="X9" s="14">
        <f t="shared" si="0"/>
        <v>111.3</v>
      </c>
      <c r="Y9" s="15"/>
      <c r="Z9" s="20" t="s">
        <v>66</v>
      </c>
      <c r="AA9" s="15" t="s">
        <v>125</v>
      </c>
    </row>
    <row r="10" spans="1:27" s="4" customFormat="1" x14ac:dyDescent="0.2">
      <c r="B10" s="2" t="s">
        <v>15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5">
        <f>SUM(C10:Q10)</f>
        <v>15</v>
      </c>
      <c r="S10" s="6">
        <f>SUM(R10/15)</f>
        <v>1</v>
      </c>
      <c r="T10" s="7">
        <v>56</v>
      </c>
      <c r="U10" s="7">
        <v>20.78</v>
      </c>
      <c r="V10" s="7">
        <f t="shared" si="1"/>
        <v>29.68571428571429</v>
      </c>
      <c r="W10" s="8">
        <f>SUM(S10*5)</f>
        <v>5</v>
      </c>
      <c r="X10" s="14">
        <f t="shared" si="0"/>
        <v>103.9</v>
      </c>
      <c r="Y10" s="15"/>
      <c r="Z10" s="20" t="s">
        <v>69</v>
      </c>
      <c r="AA10" s="15" t="s">
        <v>110</v>
      </c>
    </row>
    <row r="11" spans="1:27" s="4" customFormat="1" x14ac:dyDescent="0.2">
      <c r="B11" s="9" t="s">
        <v>35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12">
        <v>146</v>
      </c>
      <c r="U11" s="12">
        <f>T11*0.3711</f>
        <v>54.180599999999998</v>
      </c>
      <c r="V11" s="12">
        <f t="shared" si="1"/>
        <v>77.400857142857149</v>
      </c>
      <c r="W11" s="11">
        <v>3</v>
      </c>
      <c r="X11" s="10">
        <f t="shared" si="0"/>
        <v>162.54179999999999</v>
      </c>
      <c r="Y11" s="15"/>
      <c r="Z11" s="20" t="s">
        <v>71</v>
      </c>
      <c r="AA11" s="15" t="s">
        <v>117</v>
      </c>
    </row>
    <row r="12" spans="1:27" s="4" customFormat="1" x14ac:dyDescent="0.2">
      <c r="B12" s="2" t="s">
        <v>131</v>
      </c>
      <c r="C12" s="21"/>
      <c r="D12" s="21"/>
      <c r="E12" s="21">
        <v>1</v>
      </c>
      <c r="F12" s="21"/>
      <c r="G12" s="21"/>
      <c r="H12" s="21"/>
      <c r="I12" s="21">
        <v>1</v>
      </c>
      <c r="J12" s="21"/>
      <c r="K12" s="21"/>
      <c r="L12" s="21"/>
      <c r="M12" s="21"/>
      <c r="N12" s="21"/>
      <c r="O12" s="21">
        <v>1</v>
      </c>
      <c r="P12" s="21"/>
      <c r="Q12" s="21"/>
      <c r="R12" s="4">
        <f>SUM(C12:Q12)</f>
        <v>3</v>
      </c>
      <c r="S12" s="22">
        <f>SUM(R12/15)</f>
        <v>0.2</v>
      </c>
      <c r="T12" s="7">
        <v>157</v>
      </c>
      <c r="U12" s="7">
        <v>58.26</v>
      </c>
      <c r="V12" s="7">
        <f t="shared" si="1"/>
        <v>83.228571428571428</v>
      </c>
      <c r="W12" s="8">
        <f>SUM(S12*5)</f>
        <v>1</v>
      </c>
      <c r="X12" s="7">
        <f t="shared" si="0"/>
        <v>58.26</v>
      </c>
      <c r="Y12" s="15"/>
      <c r="Z12" s="20" t="s">
        <v>58</v>
      </c>
      <c r="AA12" s="15" t="s">
        <v>101</v>
      </c>
    </row>
    <row r="13" spans="1:27" s="4" customFormat="1" x14ac:dyDescent="0.2">
      <c r="B13" s="2" t="s">
        <v>132</v>
      </c>
      <c r="C13" s="21">
        <v>1</v>
      </c>
      <c r="D13" s="21">
        <v>1</v>
      </c>
      <c r="E13" s="21"/>
      <c r="F13" s="21"/>
      <c r="G13" s="21"/>
      <c r="H13" s="21">
        <v>1</v>
      </c>
      <c r="I13" s="21"/>
      <c r="J13" s="21"/>
      <c r="K13" s="21">
        <v>1</v>
      </c>
      <c r="L13" s="21"/>
      <c r="M13" s="21"/>
      <c r="N13" s="21"/>
      <c r="O13" s="21"/>
      <c r="P13" s="21"/>
      <c r="Q13" s="21"/>
      <c r="R13" s="4">
        <f>SUM(C13:Q13)</f>
        <v>4</v>
      </c>
      <c r="S13" s="22">
        <f>SUM(R13/15)</f>
        <v>0.26666666666666666</v>
      </c>
      <c r="T13" s="7">
        <v>170</v>
      </c>
      <c r="U13" s="7">
        <v>63.09</v>
      </c>
      <c r="V13" s="7">
        <f t="shared" si="1"/>
        <v>90.128571428571433</v>
      </c>
      <c r="W13" s="8">
        <f>SUM(S13*5)</f>
        <v>1.3333333333333333</v>
      </c>
      <c r="X13" s="7">
        <f t="shared" si="0"/>
        <v>84.12</v>
      </c>
      <c r="Y13" s="15"/>
      <c r="Z13" s="20" t="s">
        <v>59</v>
      </c>
      <c r="AA13" s="15" t="s">
        <v>102</v>
      </c>
    </row>
    <row r="14" spans="1:27" s="4" customFormat="1" x14ac:dyDescent="0.2">
      <c r="B14" s="2" t="s">
        <v>10</v>
      </c>
      <c r="C14" s="21">
        <v>1</v>
      </c>
      <c r="D14" s="21">
        <v>1</v>
      </c>
      <c r="E14" s="21"/>
      <c r="F14" s="21"/>
      <c r="G14" s="21"/>
      <c r="H14" s="21">
        <v>1</v>
      </c>
      <c r="I14" s="21">
        <v>3</v>
      </c>
      <c r="J14" s="21"/>
      <c r="K14" s="21">
        <v>1</v>
      </c>
      <c r="L14" s="21"/>
      <c r="M14" s="21"/>
      <c r="N14" s="21"/>
      <c r="O14" s="21"/>
      <c r="P14" s="21"/>
      <c r="Q14" s="21"/>
      <c r="R14" s="4">
        <f>SUM(C14:Q14)</f>
        <v>7</v>
      </c>
      <c r="S14" s="22">
        <f>SUM(R14/15)</f>
        <v>0.46666666666666667</v>
      </c>
      <c r="T14" s="7">
        <v>28</v>
      </c>
      <c r="U14" s="7">
        <v>10.39</v>
      </c>
      <c r="V14" s="7">
        <f t="shared" si="1"/>
        <v>14.842857142857145</v>
      </c>
      <c r="W14" s="8">
        <f>SUM(S14*5)</f>
        <v>2.3333333333333335</v>
      </c>
      <c r="X14" s="7">
        <f t="shared" si="0"/>
        <v>24.243333333333336</v>
      </c>
      <c r="Y14" s="15"/>
      <c r="Z14" s="20" t="s">
        <v>62</v>
      </c>
      <c r="AA14" s="15" t="s">
        <v>109</v>
      </c>
    </row>
    <row r="15" spans="1:27" s="4" customFormat="1" x14ac:dyDescent="0.2">
      <c r="B15" s="2" t="s">
        <v>11</v>
      </c>
      <c r="C15" s="21">
        <v>3</v>
      </c>
      <c r="D15" s="21">
        <v>3</v>
      </c>
      <c r="E15" s="21">
        <v>3</v>
      </c>
      <c r="F15" s="21">
        <v>3</v>
      </c>
      <c r="G15" s="21">
        <v>3</v>
      </c>
      <c r="H15" s="21">
        <v>3</v>
      </c>
      <c r="I15" s="21"/>
      <c r="J15" s="21">
        <v>3</v>
      </c>
      <c r="K15" s="21">
        <v>3</v>
      </c>
      <c r="L15" s="21">
        <v>2</v>
      </c>
      <c r="M15" s="21">
        <v>3</v>
      </c>
      <c r="N15" s="21">
        <v>3</v>
      </c>
      <c r="O15" s="21">
        <v>3</v>
      </c>
      <c r="P15" s="21">
        <v>3</v>
      </c>
      <c r="Q15" s="21">
        <v>2</v>
      </c>
      <c r="R15" s="4">
        <f>SUM(C15:Q15)</f>
        <v>40</v>
      </c>
      <c r="S15" s="22">
        <f>SUM(R15/15)</f>
        <v>2.6666666666666665</v>
      </c>
      <c r="T15" s="7">
        <v>34</v>
      </c>
      <c r="U15" s="7">
        <v>12.62</v>
      </c>
      <c r="V15" s="7">
        <f t="shared" si="1"/>
        <v>18.028571428571428</v>
      </c>
      <c r="W15" s="8">
        <f>SUM(S15*5)</f>
        <v>13.333333333333332</v>
      </c>
      <c r="X15" s="7">
        <f t="shared" si="0"/>
        <v>168.26666666666665</v>
      </c>
      <c r="Y15" s="15"/>
      <c r="Z15" s="20" t="s">
        <v>64</v>
      </c>
      <c r="AA15" s="15" t="s">
        <v>108</v>
      </c>
    </row>
  </sheetData>
  <sortState xmlns:xlrd2="http://schemas.microsoft.com/office/spreadsheetml/2017/richdata2" ref="A1:AA15">
    <sortCondition ref="B1:B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Johnston</dc:creator>
  <cp:lastModifiedBy>Dave Karras</cp:lastModifiedBy>
  <cp:lastPrinted>2023-10-19T14:18:29Z</cp:lastPrinted>
  <dcterms:created xsi:type="dcterms:W3CDTF">2023-07-21T12:22:53Z</dcterms:created>
  <dcterms:modified xsi:type="dcterms:W3CDTF">2023-11-10T18:06:13Z</dcterms:modified>
</cp:coreProperties>
</file>